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315" windowHeight="12585" activeTab="0"/>
  </bookViews>
  <sheets>
    <sheet name="12-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<sst xmlns="http://schemas.openxmlformats.org/spreadsheetml/2006/main" count="41" uniqueCount="41">
  <si>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о расходовании средств по объекту</t>
  </si>
  <si>
    <t xml:space="preserve">Площадь общая,м2 </t>
  </si>
  <si>
    <t>в рублях</t>
  </si>
  <si>
    <t xml:space="preserve">Начислено населению, всего </t>
  </si>
  <si>
    <t xml:space="preserve">  начислено на содержание жилья</t>
  </si>
  <si>
    <t xml:space="preserve">  начислено на ремонт жилья</t>
  </si>
  <si>
    <t>Фактические доходы, всего</t>
  </si>
  <si>
    <t xml:space="preserve">  оплачено населением на содержание жилья</t>
  </si>
  <si>
    <t xml:space="preserve">  оплачено населением на ремонт жилья</t>
  </si>
  <si>
    <t>Расходы, всего</t>
  </si>
  <si>
    <t xml:space="preserve"> аварийное обслуживание</t>
  </si>
  <si>
    <t xml:space="preserve"> обслуживание паспортного стола</t>
  </si>
  <si>
    <t xml:space="preserve"> по договору на вывоз твердых бытовых отходов</t>
  </si>
  <si>
    <t xml:space="preserve"> налоги ( УСН-6% от доходов)</t>
  </si>
  <si>
    <t>Исполнитель</t>
  </si>
  <si>
    <t>Желтухина О.В.</t>
  </si>
  <si>
    <t>ООО УК "Радуга"</t>
  </si>
  <si>
    <t xml:space="preserve"> 1. Расходы по содержанию жилого дома</t>
  </si>
  <si>
    <t xml:space="preserve"> обслуживание дома (уборка лестн.кл, прид.террит, эксплуат.зд.и обор.  с нал.,.м-лами )</t>
  </si>
  <si>
    <t>содержание информационных систем (сопровожд.сайта, бух.прогр.БИТ)</t>
  </si>
  <si>
    <t>Остаток (+), перерасход (-) на 01.01.2013г.</t>
  </si>
  <si>
    <t>Долг за населением(+), переплата (-) на 01.01.2013г.</t>
  </si>
  <si>
    <t xml:space="preserve"> услуги по управлению  многоквартирным домом</t>
  </si>
  <si>
    <t>Установка циркуляционного насоса на трубопровод ГВС в подвале</t>
  </si>
  <si>
    <t>Биллинговое обслуживание АСКУТЭ</t>
  </si>
  <si>
    <t xml:space="preserve"> Замена электролампочек</t>
  </si>
  <si>
    <t>Перерасход средств по содержанию и ремонту  на 01.01.2014г.</t>
  </si>
  <si>
    <t>ОТЧЕТ</t>
  </si>
  <si>
    <t>Долг за населением по содержанию и ремонту жилья на 01.01.2014</t>
  </si>
  <si>
    <t xml:space="preserve"> освещение мест общего пользования 1 полугодие</t>
  </si>
  <si>
    <t>Дезинсекция</t>
  </si>
  <si>
    <t>2.Ремонтные работы:</t>
  </si>
  <si>
    <t>м-н Зеленый,12</t>
  </si>
  <si>
    <t xml:space="preserve">за период с 01.01.2013 по 30.12.2013  </t>
  </si>
  <si>
    <t>Завоз земли для благоустройства, автоуслуги</t>
  </si>
  <si>
    <t>Ремонт подъезда № 1</t>
  </si>
  <si>
    <t>Электроработы , замена автомата</t>
  </si>
  <si>
    <t>Ремонт гидроизоляции подъездных тамбуров</t>
  </si>
  <si>
    <t>Ремонт межпанельных швов (кв.4,1,11,40,43,59 -149 п.м.)</t>
  </si>
  <si>
    <t>Замена труб водоотведения в подвалах</t>
  </si>
  <si>
    <t>Замена труб выпуска водоотведения подв. №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</si>
</sst>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&quot;-&quot;_р_._-;_-@_-"/>
    <numFmt numFmtId="166" formatCode="_-* #,##0.000_р_._-;\-* #,##0.000_р_._-;_-* &quot;-&quot;_р_._-;_-@_-"/>
    <numFmt numFmtId="167" formatCode="0.000"/>
    <numFmt numFmtId="168" formatCode="_-* #,##0.0_р_._-;\-* #,##0.0_р_._-;_-* &quot;-&quot;??_р_._-;_-@_-"/>
    <numFmt numFmtId="169" formatCode="_-* #,##0_р_._-;\-* #,##0_р_._-;_-* &quot;-&quot;??_р_._-;_-@_-"/>
    <numFmt numFmtId="170" formatCode="0.0000"/>
    <numFmt numFmtId="171" formatCode="#,##0.0"/>
    <numFmt numFmtId="172" formatCode="0.0000000"/>
    <numFmt numFmtId="173" formatCode="0.000000"/>
    <numFmt numFmtId="174" formatCode="0.0000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"/>
    <numFmt numFmtId="182" formatCode="0.0%"/>
    <numFmt numFmtId="183" formatCode="0.0000000000"/>
    <numFmt numFmtId="184" formatCode="0.000000000"/>
    <numFmt numFmtId="185" formatCode="#,##0.0000"/>
    <numFmt numFmtId="186" formatCode="#,##0.00000"/>
    <numFmt numFmtId="187" formatCode="#,##0.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right"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" fontId="23" fillId="0" borderId="1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4" fillId="0" borderId="0" xfId="0" applyNumberFormat="1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6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4" fontId="21" fillId="0" borderId="10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/>
  <dimension ref="A1:I49"/>
  <sheetViews>
    <sheetView tabSelected="1" workbookViewId="0" topLeftCell="A10">
      <selection activeCell="O42" sqref="O42"/>
    </sheetView>
  </sheetViews>
  <sheetFormatPr defaultColWidth="9.00390625" defaultRowHeight="12.75"/>
  <cols>
    <col min="1" max="1" width="8.125" style="1" customWidth="1"/>
    <col min="2" max="2" width="13.875" style="1" customWidth="1"/>
    <col min="3" max="3" width="8.75390625" style="1" customWidth="1"/>
    <col min="4" max="6" width="9.125" style="1" customWidth="1"/>
    <col min="7" max="7" width="5.00390625" style="1" customWidth="1"/>
    <col min="8" max="8" width="16.25390625" style="1" customWidth="1"/>
    <col min="9" max="9" width="15.125" style="1" customWidth="1"/>
    <col min="10" max="16384" width="9.125" style="1" customWidth="1"/>
  </cols>
  <sheetData>
    <row r="1" ht="15.75">
      <c r="H1" s="1" t="s">
        <v>16</v>
      </c>
    </row>
    <row r="2" ht="18.75">
      <c r="D2" s="2" t="s">
        <v>27</v>
      </c>
    </row>
    <row r="3" spans="3:9" ht="15.75">
      <c r="C3" s="3" t="s">
        <v>0</v>
      </c>
      <c r="D3" s="3"/>
      <c r="E3" s="3"/>
      <c r="F3" s="3"/>
      <c r="G3" s="4"/>
      <c r="H3" s="25" t="s">
        <v>32</v>
      </c>
      <c r="I3" s="26"/>
    </row>
    <row r="4" spans="3:6" ht="15.75">
      <c r="C4" s="3" t="s">
        <v>33</v>
      </c>
      <c r="D4" s="3"/>
      <c r="E4" s="3"/>
      <c r="F4" s="3"/>
    </row>
    <row r="5" ht="15.75">
      <c r="H5" s="17"/>
    </row>
    <row r="6" spans="2:4" ht="15.75">
      <c r="B6" s="1" t="s">
        <v>1</v>
      </c>
      <c r="D6" s="24">
        <v>3428.2</v>
      </c>
    </row>
    <row r="7" ht="15.75">
      <c r="I7" s="6" t="s">
        <v>2</v>
      </c>
    </row>
    <row r="8" spans="2:9" ht="15.75">
      <c r="B8" s="1" t="s">
        <v>20</v>
      </c>
      <c r="I8" s="23">
        <v>-452201.12033333327</v>
      </c>
    </row>
    <row r="9" spans="2:9" ht="15.75">
      <c r="B9" s="1" t="s">
        <v>21</v>
      </c>
      <c r="I9" s="14">
        <v>143007.52</v>
      </c>
    </row>
    <row r="10" ht="16.5" thickBot="1">
      <c r="I10" s="8"/>
    </row>
    <row r="11" spans="2:9" ht="19.5" thickBot="1">
      <c r="B11" s="2" t="s">
        <v>3</v>
      </c>
      <c r="C11" s="2"/>
      <c r="D11" s="2"/>
      <c r="E11" s="9"/>
      <c r="F11" s="10"/>
      <c r="G11" s="10"/>
      <c r="I11" s="11">
        <f>I12+I13</f>
        <v>569945.2</v>
      </c>
    </row>
    <row r="12" spans="2:9" ht="15.75">
      <c r="B12" s="1" t="s">
        <v>4</v>
      </c>
      <c r="I12" s="12">
        <v>385298.5</v>
      </c>
    </row>
    <row r="13" spans="2:9" ht="15.75">
      <c r="B13" s="1" t="s">
        <v>5</v>
      </c>
      <c r="I13" s="12">
        <v>184646.7</v>
      </c>
    </row>
    <row r="14" ht="16.5" thickBot="1">
      <c r="I14" s="8"/>
    </row>
    <row r="15" spans="2:9" ht="19.5" thickBot="1">
      <c r="B15" s="2" t="s">
        <v>6</v>
      </c>
      <c r="C15" s="2"/>
      <c r="D15" s="2"/>
      <c r="E15" s="9"/>
      <c r="G15" s="5"/>
      <c r="H15" s="13">
        <f>I15/I11*100</f>
        <v>90.3264664743207</v>
      </c>
      <c r="I15" s="11">
        <f>I17+I16</f>
        <v>514811.36</v>
      </c>
    </row>
    <row r="16" spans="2:9" ht="15.75">
      <c r="B16" s="1" t="s">
        <v>7</v>
      </c>
      <c r="I16" s="8">
        <v>342006.15</v>
      </c>
    </row>
    <row r="17" spans="2:9" ht="15.75">
      <c r="B17" s="1" t="s">
        <v>8</v>
      </c>
      <c r="I17" s="8">
        <v>172805.21</v>
      </c>
    </row>
    <row r="18" ht="16.5" thickBot="1">
      <c r="I18" s="8"/>
    </row>
    <row r="19" spans="2:9" ht="19.5" thickBot="1">
      <c r="B19" s="2" t="s">
        <v>9</v>
      </c>
      <c r="C19" s="9"/>
      <c r="I19" s="11">
        <f>I20+I29</f>
        <v>735517.9136000001</v>
      </c>
    </row>
    <row r="20" spans="2:9" ht="15.75">
      <c r="B20" s="3" t="s">
        <v>17</v>
      </c>
      <c r="I20" s="8">
        <f>I21+I22+I23+I24+I25+I26+I27+I28</f>
        <v>436487.63360000006</v>
      </c>
    </row>
    <row r="21" spans="2:9" ht="15.75">
      <c r="B21" s="5" t="s">
        <v>18</v>
      </c>
      <c r="I21" s="14">
        <f>17933.04*12</f>
        <v>215196.48</v>
      </c>
    </row>
    <row r="22" spans="2:9" ht="15.75">
      <c r="B22" s="1" t="s">
        <v>10</v>
      </c>
      <c r="I22" s="8">
        <f>D6*0.57*12</f>
        <v>23448.888</v>
      </c>
    </row>
    <row r="23" spans="2:9" ht="15.75">
      <c r="B23" s="1" t="s">
        <v>11</v>
      </c>
      <c r="I23" s="8">
        <f>0.25*D6*12</f>
        <v>10284.599999999999</v>
      </c>
    </row>
    <row r="24" spans="2:9" ht="15.75">
      <c r="B24" s="1" t="s">
        <v>12</v>
      </c>
      <c r="I24" s="8">
        <f>1.56*D6*6+2.11*D6+2.18*D6*5</f>
        <v>76688.834</v>
      </c>
    </row>
    <row r="25" spans="2:9" ht="15.75">
      <c r="B25" s="1" t="s">
        <v>19</v>
      </c>
      <c r="I25" s="8">
        <f>2.78*D6</f>
        <v>9530.395999999999</v>
      </c>
    </row>
    <row r="26" spans="2:9" ht="15.75">
      <c r="B26" s="1" t="s">
        <v>29</v>
      </c>
      <c r="I26" s="8">
        <v>2056.33</v>
      </c>
    </row>
    <row r="27" spans="2:9" ht="15.75">
      <c r="B27" s="1" t="s">
        <v>22</v>
      </c>
      <c r="I27" s="8">
        <f>I11*0.12</f>
        <v>68393.424</v>
      </c>
    </row>
    <row r="28" spans="1:9" ht="15.75">
      <c r="A28" s="6"/>
      <c r="B28" s="1" t="s">
        <v>13</v>
      </c>
      <c r="I28" s="8">
        <f>I15*0.06</f>
        <v>30888.681599999996</v>
      </c>
    </row>
    <row r="29" spans="2:9" ht="15.75">
      <c r="B29" s="3" t="s">
        <v>31</v>
      </c>
      <c r="C29" s="3"/>
      <c r="D29" s="3"/>
      <c r="I29" s="20">
        <f>I30+I31+I32+I33+I34+I35+I36+I37+I40+I41+I38+I39</f>
        <v>299030.28</v>
      </c>
    </row>
    <row r="30" spans="2:9" ht="15.75">
      <c r="B30" s="15" t="s">
        <v>23</v>
      </c>
      <c r="C30" s="15"/>
      <c r="D30" s="15"/>
      <c r="I30" s="22">
        <v>4966</v>
      </c>
    </row>
    <row r="31" spans="2:9" ht="15.75">
      <c r="B31" s="15" t="s">
        <v>24</v>
      </c>
      <c r="C31" s="15"/>
      <c r="D31" s="15"/>
      <c r="I31" s="21">
        <f>350*12</f>
        <v>4200</v>
      </c>
    </row>
    <row r="32" spans="2:9" ht="15.75">
      <c r="B32" s="15" t="s">
        <v>34</v>
      </c>
      <c r="C32" s="15"/>
      <c r="D32" s="15"/>
      <c r="E32" s="15"/>
      <c r="F32" s="15"/>
      <c r="G32" s="15"/>
      <c r="H32" s="15"/>
      <c r="I32" s="22">
        <f>2700+800</f>
        <v>3500</v>
      </c>
    </row>
    <row r="33" spans="2:9" ht="15.75">
      <c r="B33" s="15" t="s">
        <v>30</v>
      </c>
      <c r="I33" s="16">
        <v>700</v>
      </c>
    </row>
    <row r="34" spans="2:9" ht="15.75">
      <c r="B34" s="15" t="s">
        <v>39</v>
      </c>
      <c r="I34" s="16">
        <v>60474</v>
      </c>
    </row>
    <row r="35" spans="2:9" ht="15.75">
      <c r="B35" s="15" t="s">
        <v>40</v>
      </c>
      <c r="I35" s="16">
        <v>13714</v>
      </c>
    </row>
    <row r="36" spans="2:9" ht="15.75">
      <c r="B36" s="15" t="s">
        <v>38</v>
      </c>
      <c r="I36" s="16">
        <v>83413.02</v>
      </c>
    </row>
    <row r="37" spans="2:9" ht="15.75">
      <c r="B37" s="15" t="s">
        <v>35</v>
      </c>
      <c r="I37" s="16">
        <v>107034.26</v>
      </c>
    </row>
    <row r="38" spans="2:9" ht="15.75">
      <c r="B38" s="19" t="s">
        <v>36</v>
      </c>
      <c r="C38" s="19"/>
      <c r="D38" s="19"/>
      <c r="E38" s="19"/>
      <c r="F38" s="19"/>
      <c r="G38" s="19"/>
      <c r="H38" s="19"/>
      <c r="I38" s="18">
        <f>1820+2020</f>
        <v>3840</v>
      </c>
    </row>
    <row r="39" spans="2:9" ht="15.75">
      <c r="B39" s="19" t="s">
        <v>25</v>
      </c>
      <c r="C39" s="19"/>
      <c r="D39" s="19"/>
      <c r="E39" s="19"/>
      <c r="F39" s="19"/>
      <c r="G39" s="19"/>
      <c r="H39" s="19"/>
      <c r="I39" s="18">
        <v>184</v>
      </c>
    </row>
    <row r="40" spans="2:9" ht="15.75">
      <c r="B40" s="15" t="s">
        <v>37</v>
      </c>
      <c r="C40" s="15"/>
      <c r="D40" s="15"/>
      <c r="E40" s="15"/>
      <c r="F40" s="15"/>
      <c r="G40" s="15"/>
      <c r="H40" s="15"/>
      <c r="I40" s="16">
        <v>17005</v>
      </c>
    </row>
    <row r="41" spans="2:9" ht="15.75">
      <c r="B41" s="15"/>
      <c r="I41" s="21"/>
    </row>
    <row r="42" spans="2:9" ht="15.75">
      <c r="B42" s="15"/>
      <c r="I42" s="21"/>
    </row>
    <row r="43" spans="2:9" ht="15.75">
      <c r="B43" s="1" t="s">
        <v>26</v>
      </c>
      <c r="I43" s="7">
        <f>I8+I15-I19</f>
        <v>-672907.6739333334</v>
      </c>
    </row>
    <row r="44" spans="2:9" ht="15.75">
      <c r="B44" s="1" t="s">
        <v>28</v>
      </c>
      <c r="I44" s="7">
        <f>I9+I11-I15</f>
        <v>198141.36</v>
      </c>
    </row>
    <row r="45" ht="15.75">
      <c r="I45" s="12"/>
    </row>
    <row r="49" spans="2:4" ht="15.75">
      <c r="B49" s="5" t="s">
        <v>14</v>
      </c>
      <c r="C49" s="5" t="s">
        <v>15</v>
      </c>
      <c r="D49" s="5"/>
    </row>
  </sheetData>
  <sheetProtection/>
  <mergeCells count="1">
    <mergeCell ref="H3:I3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2014-02-28T00:58:59Z</cp:lastPrinted>
  <dcterms:created xsi:type="dcterms:W3CDTF">2014-02-25T06:47:05Z</dcterms:created>
  <dcterms:modified xsi:type="dcterms:W3CDTF">2014-03-31T00:09:40Z</dcterms:modified>
  <cp:category/>
  <cp:version/>
  <cp:contentType/>
  <cp:contentStatus/>
</cp:coreProperties>
</file>