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5315" windowHeight="12585" activeTab="0"/>
  </bookViews>
  <sheets>
    <sheet name="13-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<sst xmlns="http://schemas.openxmlformats.org/spreadsheetml/2006/main" count="37" uniqueCount="37">
  <si>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о расходовании средств по объекту</t>
  </si>
  <si>
    <t xml:space="preserve">Площадь общая,м2 </t>
  </si>
  <si>
    <t>в рублях</t>
  </si>
  <si>
    <t xml:space="preserve">Начислено населению, всего </t>
  </si>
  <si>
    <t xml:space="preserve">  начислено на содержание жилья</t>
  </si>
  <si>
    <t xml:space="preserve">  начислено на ремонт жилья</t>
  </si>
  <si>
    <t>Фактические доходы, всего</t>
  </si>
  <si>
    <t xml:space="preserve">  оплачено населением на содержание жилья</t>
  </si>
  <si>
    <t xml:space="preserve">  оплачено населением на ремонт жилья</t>
  </si>
  <si>
    <t>Расходы, всего</t>
  </si>
  <si>
    <t xml:space="preserve"> аварийное обслуживание</t>
  </si>
  <si>
    <t xml:space="preserve"> обслуживание паспортного стола</t>
  </si>
  <si>
    <t xml:space="preserve"> по договору на вывоз твердых бытовых отходов</t>
  </si>
  <si>
    <t xml:space="preserve"> налоги ( УСН-6% от доходов)</t>
  </si>
  <si>
    <t>Исполнитель</t>
  </si>
  <si>
    <t>Желтухина О.В.</t>
  </si>
  <si>
    <t>ООО УК "Радуга"</t>
  </si>
  <si>
    <t xml:space="preserve"> 1. Расходы по содержанию жилого дома</t>
  </si>
  <si>
    <t xml:space="preserve"> обслуживание дома (уборка лестн.кл, прид.террит, эксплуат.зд.и обор.  с нал.,.м-лами )</t>
  </si>
  <si>
    <t>содержание информационных систем (сопровожд.сайта, бух.прогр.БИТ)</t>
  </si>
  <si>
    <t xml:space="preserve">за период с 01.01.2013 по 31.12.2013  </t>
  </si>
  <si>
    <t>Остаток (+), перерасход (-) на 01.01.2013г.</t>
  </si>
  <si>
    <t>Долг за населением(+), переплата (-) на 01.01.2013г.</t>
  </si>
  <si>
    <t xml:space="preserve"> Замена электролампочек</t>
  </si>
  <si>
    <t>Перерасход средств по содержанию и ремонту  на 01.01.2014г.</t>
  </si>
  <si>
    <t>ОТЧЕТ</t>
  </si>
  <si>
    <t xml:space="preserve"> услуги по управлению домом</t>
  </si>
  <si>
    <t>Биллинговое обслуживание</t>
  </si>
  <si>
    <t>%</t>
  </si>
  <si>
    <t>Ремонт кровли</t>
  </si>
  <si>
    <t>м-н Зеленый,13</t>
  </si>
  <si>
    <t>2.Ремонтные работы</t>
  </si>
  <si>
    <t xml:space="preserve"> освещение мест общего пользования за 1 полугодие</t>
  </si>
  <si>
    <t>Установка циркуляцион. насоса на трубопровод ГВС в подвале</t>
  </si>
  <si>
    <t>Установка скамеек</t>
  </si>
  <si>
    <t>Долг за населением по содержанию и ремонту жилья на 01.01.14</t>
  </si>
  <si>
    <t>Ремонт межпанельных швов ( кв.15,22,41,42,44,45,49 -79 п.м.)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</si>
</sst>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&quot;-&quot;_р_._-;_-@_-"/>
    <numFmt numFmtId="166" formatCode="_-* #,##0.000_р_._-;\-* #,##0.000_р_._-;_-* &quot;-&quot;_р_._-;_-@_-"/>
    <numFmt numFmtId="167" formatCode="0.000"/>
    <numFmt numFmtId="168" formatCode="_-* #,##0.0_р_._-;\-* #,##0.0_р_._-;_-* &quot;-&quot;??_р_._-;_-@_-"/>
    <numFmt numFmtId="169" formatCode="_-* #,##0_р_._-;\-* #,##0_р_._-;_-* &quot;-&quot;??_р_._-;_-@_-"/>
    <numFmt numFmtId="170" formatCode="0.0000"/>
    <numFmt numFmtId="171" formatCode="#,##0.0"/>
    <numFmt numFmtId="172" formatCode="0.0000000"/>
    <numFmt numFmtId="173" formatCode="0.000000"/>
    <numFmt numFmtId="174" formatCode="0.00000"/>
    <numFmt numFmtId="175" formatCode="0.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#,##0.000"/>
    <numFmt numFmtId="182" formatCode="0.0%"/>
    <numFmt numFmtId="183" formatCode="0.0000000000"/>
    <numFmt numFmtId="184" formatCode="0.000000000"/>
    <numFmt numFmtId="185" formatCode="#,##0.0000"/>
    <numFmt numFmtId="186" formatCode="#,##0.00000"/>
    <numFmt numFmtId="187" formatCode="#,##0.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 horizontal="right"/>
    </xf>
    <xf numFmtId="4" fontId="21" fillId="0" borderId="1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4" fontId="23" fillId="0" borderId="11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164" fontId="24" fillId="0" borderId="0" xfId="0" applyNumberFormat="1" applyFont="1" applyAlignment="1">
      <alignment horizontal="center"/>
    </xf>
    <xf numFmtId="4" fontId="21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4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4" fontId="26" fillId="0" borderId="0" xfId="0" applyNumberFormat="1" applyFont="1" applyFill="1" applyAlignment="1">
      <alignment/>
    </xf>
    <xf numFmtId="2" fontId="27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0" fontId="23" fillId="24" borderId="12" xfId="0" applyFont="1" applyFill="1" applyBorder="1" applyAlignment="1">
      <alignment/>
    </xf>
    <xf numFmtId="0" fontId="23" fillId="24" borderId="13" xfId="0" applyFont="1" applyFill="1" applyBorder="1" applyAlignment="1">
      <alignment/>
    </xf>
    <xf numFmtId="0" fontId="27" fillId="0" borderId="0" xfId="0" applyFont="1" applyBorder="1" applyAlignment="1">
      <alignment wrapText="1"/>
    </xf>
    <xf numFmtId="0" fontId="28" fillId="0" borderId="0" xfId="0" applyFont="1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B2:I50"/>
  <sheetViews>
    <sheetView tabSelected="1" workbookViewId="0" topLeftCell="A1">
      <selection activeCell="B36" sqref="B36:H36"/>
    </sheetView>
  </sheetViews>
  <sheetFormatPr defaultColWidth="9.00390625" defaultRowHeight="12.75"/>
  <cols>
    <col min="1" max="1" width="6.75390625" style="1" customWidth="1"/>
    <col min="2" max="2" width="13.875" style="1" customWidth="1"/>
    <col min="3" max="3" width="8.75390625" style="1" customWidth="1"/>
    <col min="4" max="6" width="9.125" style="1" customWidth="1"/>
    <col min="7" max="7" width="5.00390625" style="1" customWidth="1"/>
    <col min="8" max="8" width="16.875" style="1" customWidth="1"/>
    <col min="9" max="9" width="17.625" style="1" customWidth="1"/>
    <col min="10" max="13" width="9.125" style="1" customWidth="1"/>
    <col min="14" max="14" width="11.25390625" style="1" bestFit="1" customWidth="1"/>
    <col min="15" max="16384" width="9.125" style="1" customWidth="1"/>
  </cols>
  <sheetData>
    <row r="2" ht="15.75">
      <c r="H2" s="1" t="s">
        <v>16</v>
      </c>
    </row>
    <row r="3" ht="18.75">
      <c r="D3" s="2" t="s">
        <v>25</v>
      </c>
    </row>
    <row r="4" spans="3:9" ht="15.75">
      <c r="C4" s="3" t="s">
        <v>0</v>
      </c>
      <c r="D4" s="3"/>
      <c r="E4" s="3"/>
      <c r="F4" s="3"/>
      <c r="G4" s="4"/>
      <c r="H4" s="24" t="s">
        <v>30</v>
      </c>
      <c r="I4" s="25"/>
    </row>
    <row r="5" spans="3:6" ht="15.75">
      <c r="C5" s="3" t="s">
        <v>20</v>
      </c>
      <c r="D5" s="3"/>
      <c r="E5" s="3"/>
      <c r="F5" s="3"/>
    </row>
    <row r="6" ht="15.75">
      <c r="H6" s="17"/>
    </row>
    <row r="7" spans="2:4" ht="15.75">
      <c r="B7" s="1" t="s">
        <v>1</v>
      </c>
      <c r="D7" s="1">
        <v>3437.7</v>
      </c>
    </row>
    <row r="8" ht="15.75">
      <c r="I8" s="6" t="s">
        <v>2</v>
      </c>
    </row>
    <row r="9" spans="2:9" ht="15.75">
      <c r="B9" s="1" t="s">
        <v>21</v>
      </c>
      <c r="I9" s="7">
        <v>-515781.19940512796</v>
      </c>
    </row>
    <row r="10" spans="2:9" ht="15.75">
      <c r="B10" s="1" t="s">
        <v>22</v>
      </c>
      <c r="I10" s="8">
        <v>134737.22</v>
      </c>
    </row>
    <row r="11" ht="16.5" thickBot="1">
      <c r="I11" s="8"/>
    </row>
    <row r="12" spans="2:9" ht="19.5" thickBot="1">
      <c r="B12" s="2" t="s">
        <v>3</v>
      </c>
      <c r="C12" s="2"/>
      <c r="D12" s="2"/>
      <c r="E12" s="9"/>
      <c r="F12" s="10"/>
      <c r="G12" s="10"/>
      <c r="I12" s="11">
        <f>I13+I14</f>
        <v>532260.24</v>
      </c>
    </row>
    <row r="13" spans="2:9" ht="15.75">
      <c r="B13" s="1" t="s">
        <v>4</v>
      </c>
      <c r="I13" s="12">
        <v>348441.11</v>
      </c>
    </row>
    <row r="14" spans="2:9" ht="15.75">
      <c r="B14" s="1" t="s">
        <v>5</v>
      </c>
      <c r="I14" s="12">
        <v>183819.13</v>
      </c>
    </row>
    <row r="15" ht="16.5" thickBot="1">
      <c r="I15" s="8"/>
    </row>
    <row r="16" spans="2:9" ht="19.5" thickBot="1">
      <c r="B16" s="2" t="s">
        <v>6</v>
      </c>
      <c r="C16" s="2"/>
      <c r="D16" s="2"/>
      <c r="E16" s="9"/>
      <c r="G16" s="22" t="s">
        <v>28</v>
      </c>
      <c r="H16" s="13">
        <f>I16/I12*100</f>
        <v>98.64455590370605</v>
      </c>
      <c r="I16" s="11">
        <f>I18+I17</f>
        <v>525045.75</v>
      </c>
    </row>
    <row r="17" spans="2:9" ht="15.75">
      <c r="B17" s="1" t="s">
        <v>7</v>
      </c>
      <c r="I17" s="8">
        <v>342533.26</v>
      </c>
    </row>
    <row r="18" spans="2:9" ht="15.75">
      <c r="B18" s="1" t="s">
        <v>8</v>
      </c>
      <c r="I18" s="8">
        <v>182512.49</v>
      </c>
    </row>
    <row r="19" ht="16.5" thickBot="1">
      <c r="I19" s="8"/>
    </row>
    <row r="20" spans="2:9" ht="19.5" thickBot="1">
      <c r="B20" s="2" t="s">
        <v>9</v>
      </c>
      <c r="C20" s="9"/>
      <c r="I20" s="11">
        <f>I21+I30</f>
        <v>549870.0768</v>
      </c>
    </row>
    <row r="21" spans="2:9" ht="15.75">
      <c r="B21" s="3" t="s">
        <v>17</v>
      </c>
      <c r="I21" s="8">
        <f>I22+I23+I24+I25+I26+I27+I28+I29</f>
        <v>438933.9768</v>
      </c>
    </row>
    <row r="22" spans="2:9" ht="15.75">
      <c r="B22" s="5" t="s">
        <v>18</v>
      </c>
      <c r="I22" s="14">
        <f>18446.04*12</f>
        <v>221352.48</v>
      </c>
    </row>
    <row r="23" spans="2:9" ht="15.75">
      <c r="B23" s="1" t="s">
        <v>10</v>
      </c>
      <c r="I23" s="8">
        <f>D7*0.57*12</f>
        <v>23513.868</v>
      </c>
    </row>
    <row r="24" spans="2:9" ht="15.75">
      <c r="B24" s="1" t="s">
        <v>11</v>
      </c>
      <c r="I24" s="8">
        <f>0.25*D7*12</f>
        <v>10313.099999999999</v>
      </c>
    </row>
    <row r="25" spans="2:9" ht="15.75">
      <c r="B25" s="1" t="s">
        <v>12</v>
      </c>
      <c r="I25" s="8">
        <f>1.56*D7*6+2.11*D7+2.18*D7*5</f>
        <v>76901.349</v>
      </c>
    </row>
    <row r="26" spans="2:9" ht="15.75">
      <c r="B26" s="1" t="s">
        <v>19</v>
      </c>
      <c r="I26" s="8">
        <f>2.78*D7</f>
        <v>9556.805999999999</v>
      </c>
    </row>
    <row r="27" spans="2:9" ht="15.75">
      <c r="B27" s="1" t="s">
        <v>32</v>
      </c>
      <c r="I27" s="8">
        <v>1922.4</v>
      </c>
    </row>
    <row r="28" spans="2:9" ht="15.75">
      <c r="B28" s="1" t="s">
        <v>26</v>
      </c>
      <c r="I28" s="8">
        <f>I12*0.12</f>
        <v>63871.2288</v>
      </c>
    </row>
    <row r="29" spans="2:9" ht="15.75">
      <c r="B29" s="1" t="s">
        <v>13</v>
      </c>
      <c r="I29" s="8">
        <f>I16*0.06</f>
        <v>31502.745</v>
      </c>
    </row>
    <row r="30" spans="2:9" ht="15.75">
      <c r="B30" s="3" t="s">
        <v>31</v>
      </c>
      <c r="I30" s="20">
        <f>I31+I32+I33+I34+I35+I36+I37</f>
        <v>110936.1</v>
      </c>
    </row>
    <row r="31" spans="2:9" ht="15.75">
      <c r="B31" s="26" t="s">
        <v>33</v>
      </c>
      <c r="C31" s="27"/>
      <c r="D31" s="27"/>
      <c r="E31" s="27"/>
      <c r="F31" s="27"/>
      <c r="G31" s="27"/>
      <c r="H31" s="27"/>
      <c r="I31" s="18">
        <v>4966</v>
      </c>
    </row>
    <row r="32" spans="2:9" ht="15.75">
      <c r="B32" s="19" t="s">
        <v>27</v>
      </c>
      <c r="C32" s="19"/>
      <c r="D32" s="19"/>
      <c r="E32" s="19"/>
      <c r="F32" s="19"/>
      <c r="G32" s="19"/>
      <c r="H32" s="19"/>
      <c r="I32" s="18">
        <f>350*12</f>
        <v>4200</v>
      </c>
    </row>
    <row r="33" spans="2:9" ht="15.75">
      <c r="B33" s="19" t="s">
        <v>34</v>
      </c>
      <c r="C33" s="19"/>
      <c r="D33" s="23"/>
      <c r="E33" s="23"/>
      <c r="F33" s="23"/>
      <c r="G33" s="23"/>
      <c r="H33" s="23"/>
      <c r="I33" s="18">
        <v>18000</v>
      </c>
    </row>
    <row r="34" spans="2:9" ht="15.75">
      <c r="B34" s="19" t="s">
        <v>23</v>
      </c>
      <c r="C34" s="19"/>
      <c r="D34" s="19"/>
      <c r="E34" s="19"/>
      <c r="F34" s="19"/>
      <c r="G34" s="19"/>
      <c r="H34" s="19"/>
      <c r="I34" s="18">
        <v>184</v>
      </c>
    </row>
    <row r="35" spans="2:9" ht="15.75">
      <c r="B35" s="15" t="s">
        <v>29</v>
      </c>
      <c r="C35" s="15"/>
      <c r="D35" s="15"/>
      <c r="E35" s="15"/>
      <c r="F35" s="15"/>
      <c r="G35" s="15"/>
      <c r="H35" s="15"/>
      <c r="I35" s="21">
        <v>24120</v>
      </c>
    </row>
    <row r="36" spans="2:9" ht="15.75">
      <c r="B36" s="15" t="s">
        <v>36</v>
      </c>
      <c r="C36" s="15"/>
      <c r="D36" s="15"/>
      <c r="E36" s="15"/>
      <c r="F36" s="15"/>
      <c r="G36" s="15"/>
      <c r="H36" s="15"/>
      <c r="I36" s="16">
        <v>59466.1</v>
      </c>
    </row>
    <row r="37" spans="2:9" ht="15.75">
      <c r="B37" s="15"/>
      <c r="C37" s="15"/>
      <c r="D37" s="15"/>
      <c r="E37" s="15"/>
      <c r="F37" s="15"/>
      <c r="G37" s="15"/>
      <c r="H37" s="15"/>
      <c r="I37" s="16"/>
    </row>
    <row r="38" spans="2:9" ht="15.75">
      <c r="B38" s="15"/>
      <c r="I38" s="16"/>
    </row>
    <row r="39" spans="2:9" ht="15.75">
      <c r="B39" s="1" t="s">
        <v>24</v>
      </c>
      <c r="I39" s="7">
        <f>I9+I16-I20</f>
        <v>-540605.5262051281</v>
      </c>
    </row>
    <row r="40" spans="2:9" ht="15.75">
      <c r="B40" s="1" t="s">
        <v>35</v>
      </c>
      <c r="I40" s="7">
        <f>I12-I16+I10</f>
        <v>141951.71</v>
      </c>
    </row>
    <row r="41" ht="15.75">
      <c r="I41" s="12"/>
    </row>
    <row r="42" ht="15.75">
      <c r="C42" s="5"/>
    </row>
    <row r="43" ht="15.75">
      <c r="C43" s="5"/>
    </row>
    <row r="49" ht="15.75">
      <c r="B49" s="5" t="s">
        <v>14</v>
      </c>
    </row>
    <row r="50" ht="15.75">
      <c r="B50" s="5" t="s">
        <v>15</v>
      </c>
    </row>
  </sheetData>
  <sheetProtection/>
  <mergeCells count="2">
    <mergeCell ref="H4:I4"/>
    <mergeCell ref="B31:H31"/>
  </mergeCells>
  <printOptions/>
  <pageMargins left="0" right="0" top="0" bottom="0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2014-02-28T00:58:59Z</cp:lastPrinted>
  <dcterms:created xsi:type="dcterms:W3CDTF">2014-02-25T06:47:05Z</dcterms:created>
  <dcterms:modified xsi:type="dcterms:W3CDTF">2014-02-28T07:53:36Z</dcterms:modified>
  <cp:category/>
  <cp:version/>
  <cp:contentType/>
  <cp:contentStatus/>
</cp:coreProperties>
</file>